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H18053 - Demontáž dočasné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'H18053 - Demontáž dočasné...'!$C$86:$K$119</definedName>
    <definedName name="_xlnm.Print_Area" localSheetId="1">'H18053 - Demontáž dočasné...'!$C$4:$J$39,'H18053 - Demontáž dočasné...'!$C$45:$J$68,'H18053 - Demontáž dočasné...'!$C$74:$K$119</definedName>
    <definedName name="_xlnm.Print_Titles" localSheetId="1">'H18053 - Demontáž dočasné...'!$86:$86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T115"/>
  <c r="T114"/>
  <c r="R116"/>
  <c r="R115"/>
  <c r="R114"/>
  <c r="P116"/>
  <c r="P115"/>
  <c r="P114"/>
  <c r="BK116"/>
  <c r="BK115"/>
  <c r="J115"/>
  <c r="BK114"/>
  <c r="J114"/>
  <c r="J116"/>
  <c r="BE116"/>
  <c r="J67"/>
  <c r="J66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65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T94"/>
  <c r="R95"/>
  <c r="R94"/>
  <c r="P95"/>
  <c r="P94"/>
  <c r="BK95"/>
  <c r="BK94"/>
  <c r="J94"/>
  <c r="J95"/>
  <c r="BE95"/>
  <c r="J63"/>
  <c r="BI92"/>
  <c r="BH92"/>
  <c r="BG92"/>
  <c r="BF92"/>
  <c r="T92"/>
  <c r="T91"/>
  <c r="R92"/>
  <c r="R91"/>
  <c r="P92"/>
  <c r="P91"/>
  <c r="BK92"/>
  <c r="BK91"/>
  <c r="J91"/>
  <c r="J92"/>
  <c r="BE92"/>
  <c r="J62"/>
  <c r="BI90"/>
  <c r="F37"/>
  <c i="1" r="BD55"/>
  <c i="2" r="BH90"/>
  <c r="F36"/>
  <c i="1" r="BC55"/>
  <c i="2" r="BG90"/>
  <c r="F35"/>
  <c i="1" r="BB55"/>
  <c i="2" r="BF90"/>
  <c r="J34"/>
  <c i="1" r="AW55"/>
  <c i="2" r="F34"/>
  <c i="1" r="BA55"/>
  <c i="2" r="T90"/>
  <c r="T89"/>
  <c r="T88"/>
  <c r="T87"/>
  <c r="R90"/>
  <c r="R89"/>
  <c r="R88"/>
  <c r="R87"/>
  <c r="P90"/>
  <c r="P89"/>
  <c r="P88"/>
  <c r="P87"/>
  <c i="1" r="AU55"/>
  <c i="2" r="BK90"/>
  <c r="BK89"/>
  <c r="J89"/>
  <c r="BK88"/>
  <c r="J88"/>
  <c r="BK87"/>
  <c r="J87"/>
  <c r="J59"/>
  <c r="J30"/>
  <c i="1" r="AG55"/>
  <c i="2" r="J90"/>
  <c r="BE90"/>
  <c r="J33"/>
  <c i="1" r="AV55"/>
  <c i="2" r="F33"/>
  <c i="1" r="AZ55"/>
  <c i="2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<sst xmlns="http://schemas.openxmlformats.org/spreadsheetml/2006/main">
  <si>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</si>
  <si>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</si>
  <si>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</si>
  <si>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</si>
  <si>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</si>
  <si>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{a256471a-2452-4e6d-b93c-7e4de5ae8def}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</si>
  <si>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</si>
  <si>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</si>
  <si>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</si>
  <si>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</si>
  <si>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</si>
  <si>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</si>
  <si>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</si>
  <si>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</si>
  <si>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H18053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</si>
  <si>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</si>
  <si>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</si>
  <si>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posluchháren PrF v budově PrF, Veveří 70, 601 77 Brno</t>
  </si>
  <si>
    <t>KSO:</t>
  </si>
  <si>
    <t>CC-CZ:</t>
  </si>
  <si>
    <t>Místo:</t>
  </si>
  <si>
    <t>Brno</t>
  </si>
  <si>
    <t>Datum:</t>
  </si>
  <si>
    <t>29. 6. 2018</t>
  </si>
  <si>
    <t>Zadavatel:</t>
  </si>
  <si>
    <t>IČ:</t>
  </si>
  <si>
    <t>Masarykova univerzita, Žerotínovo nám. 9, Brno</t>
  </si>
  <si>
    <t>DIČ:</t>
  </si>
  <si>
    <t>Uchazeč:</t>
  </si>
  <si>
    <t>Vyplň údaj</t>
  </si>
  <si>
    <t>Projektant:</t>
  </si>
  <si>
    <t>25569155</t>
  </si>
  <si>
    <t>HURYTA s.r.o.</t>
  </si>
  <si>
    <t>CZ25569155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</si>
  <si>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</si>
  <si>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</si>
  <si>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</si>
  <si>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</si>
  <si>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</si>
  <si>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</si>
  <si>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</si>
  <si>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</si>
  <si>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</si>
  <si>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</si>
  <si>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</si>
  <si>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</si>
  <si>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</si>
  <si>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</si>
  <si>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</si>
  <si>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</si>
  <si>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</si>
  <si>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</si>
  <si>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</si>
  <si>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</si>
  <si>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</si>
  <si>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</si>
  <si>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</si>
  <si>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</si>
  <si>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</si>
  <si>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</si>
  <si>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</si>
  <si>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</si>
  <si>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</si>
  <si>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</si>
  <si>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</si>
  <si>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</si>
  <si>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</si>
  <si>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</si>
  <si>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</si>
  <si>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</si>
  <si>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</si>
  <si>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</si>
  <si>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</si>
  <si>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</si>
  <si>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</si>
  <si>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</si>
  <si>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Demontáž dočasného podepření stropů</t>
  </si>
  <si>
    <t>STA</t>
  </si>
  <si>
    <t>1</t>
  </si>
  <si>
    <t>{d3f5b794-dc9e-45db-b531-6e3e0904af59}</t>
  </si>
  <si>
    <t>2</t>
  </si>
  <si>
    <t>KRYCÍ LIST SOUPISU PRACÍ</t>
  </si>
  <si>
    <t>Objekt:</t>
  </si>
  <si>
    <t>MU, Žerotínovo nám. 617/9, 601 77 Brno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</si>
  <si>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</si>
  <si>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</si>
  <si>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</si>
  <si>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</si>
  <si>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</si>
  <si>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</si>
  <si>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</si>
  <si>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</si>
  <si>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</si>
  <si>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</si>
  <si>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</si>
  <si>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</si>
  <si>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</si>
  <si>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</si>
  <si>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</si>
  <si>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</si>
  <si>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</si>
  <si>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</si>
  <si>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</si>
  <si>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</si>
  <si>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</si>
  <si>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</si>
  <si>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</si>
  <si>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</si>
  <si>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</si>
  <si>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</si>
  <si>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</si>
  <si>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</si>
  <si>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</si>
  <si>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</si>
  <si>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</si>
  <si>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</si>
  <si>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310236261</t>
  </si>
  <si>
    <t xml:space="preserve">Zazdívka otvorů ve zdivu nadzákladovém cihlami pálenými  plochy přes 0,0225 m2 do 0,09 m2, ve zdi tl. přes 450 do 600 mm</t>
  </si>
  <si>
    <t>kus</t>
  </si>
  <si>
    <t>CS ÚRS 2018 01</t>
  </si>
  <si>
    <t>4</t>
  </si>
  <si>
    <t>-102897307</t>
  </si>
  <si>
    <t>6</t>
  </si>
  <si>
    <t>Úpravy povrchů, podlahy a osazování výplní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</si>
  <si>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</si>
  <si>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</si>
  <si>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m2</t>
  </si>
  <si>
    <t>1548087515</t>
  </si>
  <si>
    <t>VV</t>
  </si>
  <si>
    <t>58*0,12</t>
  </si>
  <si>
    <t>9</t>
  </si>
  <si>
    <t>Ostatní konstrukce a práce, bourání</t>
  </si>
  <si>
    <t>943111111</t>
  </si>
  <si>
    <t xml:space="preserve">Montáž lešení prostorového trubkového lehkého pracovního bez podlah  s provozním zatížením tř. 3 do 200 kg/m2, výšky do 10 m</t>
  </si>
  <si>
    <t>m3</t>
  </si>
  <si>
    <t>-583209357</t>
  </si>
  <si>
    <t>943111211</t>
  </si>
  <si>
    <t xml:space="preserve">Montáž lešení prostorového trubkového lehkého pracovního bez podlah  Příplatek za první a každý další den použití lešení k ceně -1111</t>
  </si>
  <si>
    <t>1484039131</t>
  </si>
  <si>
    <t>1680*30 'Přepočtené koeficientem množství</t>
  </si>
  <si>
    <t>5</t>
  </si>
  <si>
    <t>943111811</t>
  </si>
  <si>
    <t xml:space="preserve">Demontáž lešení prostorového trubkového lehkého pracovního bez podlah  s provozním zatížením tř. 3 do 200 kg/m2, výšky do 10 m</t>
  </si>
  <si>
    <t>693145875</t>
  </si>
  <si>
    <t>949211111</t>
  </si>
  <si>
    <t xml:space="preserve">Montáž lešeňové podlahy pro trubková lešení  z fošen, prken nebo dřevěných sbíjených lešeňových dílců s příčníky nebo podélníky, ve výšce do 10 m</t>
  </si>
  <si>
    <t>817164402</t>
  </si>
  <si>
    <t>7</t>
  </si>
  <si>
    <t>949211211</t>
  </si>
  <si>
    <t xml:space="preserve">Montáž lešeňové podlahy pro trubková lešení  Příplatek za první a každý další den použití lešení k ceně -1111 nebo -1112</t>
  </si>
  <si>
    <t>742695880</t>
  </si>
  <si>
    <t>420*30 'Přepočtené koeficientem množství</t>
  </si>
  <si>
    <t>8</t>
  </si>
  <si>
    <t>949211811</t>
  </si>
  <si>
    <t xml:space="preserve">Demontáž lešeňové podlahy pro trubková lešení  z fošen, prken nebo dřevěných sbíjených lešeňových dílců s příčníky nebo podélníky, ve výšce do 10 m</t>
  </si>
  <si>
    <t>1236010817</t>
  </si>
  <si>
    <t>964072221</t>
  </si>
  <si>
    <t xml:space="preserve">Vybourání válcovaných nosníků uložených ve zdivu  smíšeném nebo kamenném délky do 4 m, hmotnosti do 20 kg/m</t>
  </si>
  <si>
    <t>t</t>
  </si>
  <si>
    <t>449899445</t>
  </si>
  <si>
    <t>997</t>
  </si>
  <si>
    <t>Přesun sutě</t>
  </si>
  <si>
    <t>10</t>
  </si>
  <si>
    <t>997013112</t>
  </si>
  <si>
    <t xml:space="preserve">Vnitrostaveništní doprava suti a vybouraných hmot  vodorovně do 50 m svisle s použitím mechanizace pro budovy a haly výšky přes 6 do 9 m</t>
  </si>
  <si>
    <t>1821256600</t>
  </si>
  <si>
    <t>11</t>
  </si>
  <si>
    <t>997013219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</si>
  <si>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</si>
  <si>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-871575182</t>
  </si>
  <si>
    <t>12</t>
  </si>
  <si>
    <t>997013501</t>
  </si>
  <si>
    <t xml:space="preserve">Odvoz suti a vybouraných hmot na skládku nebo meziskládku  se složením, na vzdálenost do 1 km</t>
  </si>
  <si>
    <t>-2093334147</t>
  </si>
  <si>
    <t>13</t>
  </si>
  <si>
    <t>997013509</t>
  </si>
  <si>
    <t xml:space="preserve">Odvoz suti a vybouraných hmot na skládku nebo meziskládku  se složením, na vzdálenost Příplatek k ceně za každý další i započatý 1 km přes 1 km</t>
  </si>
  <si>
    <t>1538684348</t>
  </si>
  <si>
    <t>56,572*5 'Přepočtené koeficientem množství</t>
  </si>
  <si>
    <t>14</t>
  </si>
  <si>
    <t>997013811</t>
  </si>
  <si>
    <t>Poplatek za uložení stavebního odpadu na skládce (skládkovné) dřevěného zatříděného do Katalogu odpadů pod kódem 170 201</t>
  </si>
  <si>
    <t>237117037</t>
  </si>
  <si>
    <t>998</t>
  </si>
  <si>
    <t>Přesun hmot</t>
  </si>
  <si>
    <t>998011001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</si>
  <si>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</si>
  <si>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-487627177</t>
  </si>
  <si>
    <t>16</t>
  </si>
  <si>
    <t>998011018</t>
  </si>
  <si>
    <t xml:space="preserve">Přesun hmot pro budovy občanské výstavby, bydlení, výrobu a služby  s nosnou svislou konstrukcí zděnou z cihel, tvárnic nebo kamene Příplatek k cenám za zvětšený přesun přes vymezenou největší dopravní vzdálenost do 5000 m</t>
  </si>
  <si>
    <t>-946083751</t>
  </si>
  <si>
    <t>PSV</t>
  </si>
  <si>
    <t>Práce a dodávky PSV</t>
  </si>
  <si>
    <t>762</t>
  </si>
  <si>
    <t>Konstrukce tesařské</t>
  </si>
  <si>
    <t>17</t>
  </si>
  <si>
    <t>762331811</t>
  </si>
  <si>
    <t xml:space="preserve">Demontáž vázaných konstrukcí krovů sklonu do 60°  z hranolů, hranolků, fošen, průřezové plochy do 120 cm2</t>
  </si>
  <si>
    <t>m</t>
  </si>
  <si>
    <t>682434133</t>
  </si>
  <si>
    <t>18</t>
  </si>
  <si>
    <t>762331812</t>
  </si>
  <si>
    <t xml:space="preserve">Demontáž vázaných konstrukcí krovů sklonu do 60°  z hranolů, hranolků, fošen, průřezové plochy přes 120 do 224 cm2</t>
  </si>
  <si>
    <t>-1122199976</t>
  </si>
  <si>
    <t>19</t>
  </si>
  <si>
    <t>762331814</t>
  </si>
  <si>
    <t xml:space="preserve">Demontáž vázaných konstrukcí krovů sklonu do 60°  z hranolů, hranolků, fošen, průřezové plochy přes 288 do 450 cm2</t>
  </si>
  <si>
    <t>2043917843</t>
  </si>
  <si>
    <t>20</t>
  </si>
  <si>
    <t>762341811</t>
  </si>
  <si>
    <t xml:space="preserve">Demontáž bednění a laťování  bednění střech rovných, obloukových, sklonu do 60° se všemi nadstřešními konstrukcemi z prken hrubých, hoblovaných tl. do 32 mm</t>
  </si>
  <si>
    <t>2067840212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</si>
</sst>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31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33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31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33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H18053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Rekonstrukce posluchháren PrF v budově PrF, Veveří 70, 601 77 Brno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Brno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29. 6. 2018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Masarykova univerzita, Žerotínovo nám. 9, Brno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30</v>
      </c>
      <c r="AJ49" s="35"/>
      <c r="AK49" s="35"/>
      <c r="AL49" s="35"/>
      <c r="AM49" s="64" t="str">
        <f>IF(E17="","",E17)</f>
        <v>HURYTA s.r.o.</v>
      </c>
      <c r="AN49" s="35"/>
      <c r="AO49" s="35"/>
      <c r="AP49" s="35"/>
      <c r="AQ49" s="35"/>
      <c r="AR49" s="39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28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>HURYTA s.r.o.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52</v>
      </c>
      <c r="D52" s="78"/>
      <c r="E52" s="78"/>
      <c r="F52" s="78"/>
      <c r="G52" s="78"/>
      <c r="H52" s="79"/>
      <c r="I52" s="80" t="s">
        <v>53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54</v>
      </c>
      <c r="AH52" s="78"/>
      <c r="AI52" s="78"/>
      <c r="AJ52" s="78"/>
      <c r="AK52" s="78"/>
      <c r="AL52" s="78"/>
      <c r="AM52" s="78"/>
      <c r="AN52" s="80" t="s">
        <v>55</v>
      </c>
      <c r="AO52" s="78"/>
      <c r="AP52" s="82"/>
      <c r="AQ52" s="83" t="s">
        <v>56</v>
      </c>
      <c r="AR52" s="39"/>
      <c r="AS52" s="84" t="s">
        <v>57</v>
      </c>
      <c r="AT52" s="85" t="s">
        <v>58</v>
      </c>
      <c r="AU52" s="85" t="s">
        <v>59</v>
      </c>
      <c r="AV52" s="85" t="s">
        <v>60</v>
      </c>
      <c r="AW52" s="85" t="s">
        <v>61</v>
      </c>
      <c r="AX52" s="85" t="s">
        <v>62</v>
      </c>
      <c r="AY52" s="85" t="s">
        <v>63</v>
      </c>
      <c r="AZ52" s="85" t="s">
        <v>64</v>
      </c>
      <c r="BA52" s="85" t="s">
        <v>65</v>
      </c>
      <c r="BB52" s="85" t="s">
        <v>66</v>
      </c>
      <c r="BC52" s="85" t="s">
        <v>67</v>
      </c>
      <c r="BD52" s="86" t="s">
        <v>68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69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70</v>
      </c>
      <c r="BT54" s="101" t="s">
        <v>71</v>
      </c>
      <c r="BU54" s="102" t="s">
        <v>72</v>
      </c>
      <c r="BV54" s="101" t="s">
        <v>73</v>
      </c>
      <c r="BW54" s="101" t="s">
        <v>5</v>
      </c>
      <c r="BX54" s="101" t="s">
        <v>74</v>
      </c>
      <c r="CL54" s="101" t="s">
        <v>1</v>
      </c>
    </row>
    <row r="55" s="5" customFormat="1" ht="16.5" customHeight="1">
      <c r="A55" s="103" t="s">
        <v>75</v>
      </c>
      <c r="B55" s="104"/>
      <c r="C55" s="105"/>
      <c r="D55" s="106" t="s">
        <v>14</v>
      </c>
      <c r="E55" s="106"/>
      <c r="F55" s="106"/>
      <c r="G55" s="106"/>
      <c r="H55" s="106"/>
      <c r="I55" s="107"/>
      <c r="J55" s="106" t="s">
        <v>76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'H18053 - Demontáž dočasné...'!J30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77</v>
      </c>
      <c r="AR55" s="110"/>
      <c r="AS55" s="111">
        <v>0</v>
      </c>
      <c r="AT55" s="112">
        <f>ROUND(SUM(AV55:AW55),2)</f>
        <v>0</v>
      </c>
      <c r="AU55" s="113">
        <f>'H18053 - Demontáž dočasné...'!P87</f>
        <v>0</v>
      </c>
      <c r="AV55" s="112">
        <f>'H18053 - Demontáž dočasné...'!J33</f>
        <v>0</v>
      </c>
      <c r="AW55" s="112">
        <f>'H18053 - Demontáž dočasné...'!J34</f>
        <v>0</v>
      </c>
      <c r="AX55" s="112">
        <f>'H18053 - Demontáž dočasné...'!J35</f>
        <v>0</v>
      </c>
      <c r="AY55" s="112">
        <f>'H18053 - Demontáž dočasné...'!J36</f>
        <v>0</v>
      </c>
      <c r="AZ55" s="112">
        <f>'H18053 - Demontáž dočasné...'!F33</f>
        <v>0</v>
      </c>
      <c r="BA55" s="112">
        <f>'H18053 - Demontáž dočasné...'!F34</f>
        <v>0</v>
      </c>
      <c r="BB55" s="112">
        <f>'H18053 - Demontáž dočasné...'!F35</f>
        <v>0</v>
      </c>
      <c r="BC55" s="112">
        <f>'H18053 - Demontáž dočasné...'!F36</f>
        <v>0</v>
      </c>
      <c r="BD55" s="114">
        <f>'H18053 - Demontáž dočasné...'!F37</f>
        <v>0</v>
      </c>
      <c r="BT55" s="115" t="s">
        <v>78</v>
      </c>
      <c r="BV55" s="115" t="s">
        <v>73</v>
      </c>
      <c r="BW55" s="115" t="s">
        <v>79</v>
      </c>
      <c r="BX55" s="115" t="s">
        <v>5</v>
      </c>
      <c r="CL55" s="115" t="s">
        <v>1</v>
      </c>
      <c r="CM55" s="115" t="s">
        <v>80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y5hCx++4PSblJLJDHF/yQiLsZdCjI/ICthyMe3DN1JDH20GegwNuZ59yho5F/HkN7F6MZoYFIYq/VHOP9ox0Zw==" hashValue="qkKmxHf2MnbC16+I6gOWD+qoR+kJizbkbONbQidVJrDjPFpT8QZIdXxxfNCALNHjfkpzNrmo7iLbdvbJRo+qV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H18053 - Demontáž dočasn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79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80</v>
      </c>
    </row>
    <row r="4" ht="24.96" customHeight="1">
      <c r="B4" s="16"/>
      <c r="D4" s="120" t="s">
        <v>81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Rekonstrukce posluchháren PrF v budově PrF, Veveří 70, 601 77 Brno</v>
      </c>
      <c r="F7" s="121"/>
      <c r="G7" s="121"/>
      <c r="H7" s="121"/>
      <c r="L7" s="16"/>
    </row>
    <row r="8" s="1" customFormat="1" ht="12" customHeight="1">
      <c r="B8" s="39"/>
      <c r="D8" s="121" t="s">
        <v>82</v>
      </c>
      <c r="I8" s="123"/>
      <c r="L8" s="39"/>
    </row>
    <row r="9" s="1" customFormat="1" ht="36.96" customHeight="1">
      <c r="B9" s="39"/>
      <c r="E9" s="124" t="s">
        <v>76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29. 6. 2018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">
        <v>1</v>
      </c>
      <c r="L14" s="39"/>
    </row>
    <row r="15" s="1" customFormat="1" ht="18" customHeight="1">
      <c r="B15" s="39"/>
      <c r="E15" s="13" t="s">
        <v>83</v>
      </c>
      <c r="I15" s="125" t="s">
        <v>27</v>
      </c>
      <c r="J15" s="13" t="s">
        <v>1</v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28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27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30</v>
      </c>
      <c r="I20" s="125" t="s">
        <v>25</v>
      </c>
      <c r="J20" s="13" t="s">
        <v>31</v>
      </c>
      <c r="L20" s="39"/>
    </row>
    <row r="21" s="1" customFormat="1" ht="18" customHeight="1">
      <c r="B21" s="39"/>
      <c r="E21" s="13" t="s">
        <v>32</v>
      </c>
      <c r="I21" s="125" t="s">
        <v>27</v>
      </c>
      <c r="J21" s="13" t="s">
        <v>33</v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35</v>
      </c>
      <c r="I23" s="125" t="s">
        <v>25</v>
      </c>
      <c r="J23" s="13" t="s">
        <v>31</v>
      </c>
      <c r="L23" s="39"/>
    </row>
    <row r="24" s="1" customFormat="1" ht="18" customHeight="1">
      <c r="B24" s="39"/>
      <c r="E24" s="13" t="s">
        <v>32</v>
      </c>
      <c r="I24" s="125" t="s">
        <v>27</v>
      </c>
      <c r="J24" s="13" t="s">
        <v>33</v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36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37</v>
      </c>
      <c r="I30" s="123"/>
      <c r="J30" s="132">
        <f>ROUND(J87,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39</v>
      </c>
      <c r="I32" s="134" t="s">
        <v>38</v>
      </c>
      <c r="J32" s="133" t="s">
        <v>40</v>
      </c>
      <c r="L32" s="39"/>
    </row>
    <row r="33" s="1" customFormat="1" ht="14.4" customHeight="1">
      <c r="B33" s="39"/>
      <c r="D33" s="121" t="s">
        <v>41</v>
      </c>
      <c r="E33" s="121" t="s">
        <v>42</v>
      </c>
      <c r="F33" s="135">
        <f>ROUND((SUM(BE87:BE119)),  2)</f>
        <v>0</v>
      </c>
      <c r="I33" s="136">
        <v>0.20999999999999999</v>
      </c>
      <c r="J33" s="135">
        <f>ROUND(((SUM(BE87:BE119))*I33),  2)</f>
        <v>0</v>
      </c>
      <c r="L33" s="39"/>
    </row>
    <row r="34" s="1" customFormat="1" ht="14.4" customHeight="1">
      <c r="B34" s="39"/>
      <c r="E34" s="121" t="s">
        <v>43</v>
      </c>
      <c r="F34" s="135">
        <f>ROUND((SUM(BF87:BF119)),  2)</f>
        <v>0</v>
      </c>
      <c r="I34" s="136">
        <v>0.14999999999999999</v>
      </c>
      <c r="J34" s="135">
        <f>ROUND(((SUM(BF87:BF119))*I34),  2)</f>
        <v>0</v>
      </c>
      <c r="L34" s="39"/>
    </row>
    <row r="35" hidden="1" s="1" customFormat="1" ht="14.4" customHeight="1">
      <c r="B35" s="39"/>
      <c r="E35" s="121" t="s">
        <v>44</v>
      </c>
      <c r="F35" s="135">
        <f>ROUND((SUM(BG87:BG119)),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45</v>
      </c>
      <c r="F36" s="135">
        <f>ROUND((SUM(BH87:BH119)),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46</v>
      </c>
      <c r="F37" s="135">
        <f>ROUND((SUM(BI87:BI119)),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s="1" customFormat="1" ht="24.96" customHeight="1">
      <c r="B45" s="34"/>
      <c r="C45" s="19" t="s">
        <v>84</v>
      </c>
      <c r="D45" s="35"/>
      <c r="E45" s="35"/>
      <c r="F45" s="35"/>
      <c r="G45" s="35"/>
      <c r="H45" s="35"/>
      <c r="I45" s="123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s="1" customFormat="1" ht="16.5" customHeight="1">
      <c r="B48" s="34"/>
      <c r="C48" s="35"/>
      <c r="D48" s="35"/>
      <c r="E48" s="151" t="str">
        <f>E7</f>
        <v>Rekonstrukce posluchháren PrF v budově PrF, Veveří 70, 601 77 Brno</v>
      </c>
      <c r="F48" s="28"/>
      <c r="G48" s="28"/>
      <c r="H48" s="28"/>
      <c r="I48" s="123"/>
      <c r="J48" s="35"/>
      <c r="K48" s="35"/>
      <c r="L48" s="39"/>
    </row>
    <row r="49" s="1" customFormat="1" ht="12" customHeight="1">
      <c r="B49" s="34"/>
      <c r="C49" s="28" t="s">
        <v>82</v>
      </c>
      <c r="D49" s="35"/>
      <c r="E49" s="35"/>
      <c r="F49" s="35"/>
      <c r="G49" s="35"/>
      <c r="H49" s="35"/>
      <c r="I49" s="123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Demontáž dočasného podepření stropů</v>
      </c>
      <c r="F50" s="35"/>
      <c r="G50" s="35"/>
      <c r="H50" s="35"/>
      <c r="I50" s="123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Brno</v>
      </c>
      <c r="G52" s="35"/>
      <c r="H52" s="35"/>
      <c r="I52" s="125" t="s">
        <v>22</v>
      </c>
      <c r="J52" s="63" t="str">
        <f>IF(J12="","",J12)</f>
        <v>29. 6. 2018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MU, Žerotínovo nám. 617/9, 601 77 Brno</v>
      </c>
      <c r="G54" s="35"/>
      <c r="H54" s="35"/>
      <c r="I54" s="125" t="s">
        <v>30</v>
      </c>
      <c r="J54" s="32" t="str">
        <f>E21</f>
        <v>HURYTA s.r.o.</v>
      </c>
      <c r="K54" s="35"/>
      <c r="L54" s="39"/>
    </row>
    <row r="55" s="1" customFormat="1" ht="13.65" customHeight="1">
      <c r="B55" s="34"/>
      <c r="C55" s="28" t="s">
        <v>28</v>
      </c>
      <c r="D55" s="35"/>
      <c r="E55" s="35"/>
      <c r="F55" s="23" t="str">
        <f>IF(E18="","",E18)</f>
        <v>Vyplň údaj</v>
      </c>
      <c r="G55" s="35"/>
      <c r="H55" s="35"/>
      <c r="I55" s="125" t="s">
        <v>35</v>
      </c>
      <c r="J55" s="32" t="str">
        <f>E24</f>
        <v>HURYTA s.r.o.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s="1" customFormat="1" ht="29.28" customHeight="1">
      <c r="B57" s="34"/>
      <c r="C57" s="152" t="s">
        <v>85</v>
      </c>
      <c r="D57" s="153"/>
      <c r="E57" s="153"/>
      <c r="F57" s="153"/>
      <c r="G57" s="153"/>
      <c r="H57" s="153"/>
      <c r="I57" s="154"/>
      <c r="J57" s="155" t="s">
        <v>86</v>
      </c>
      <c r="K57" s="153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s="1" customFormat="1" ht="22.8" customHeight="1">
      <c r="B59" s="34"/>
      <c r="C59" s="156" t="s">
        <v>87</v>
      </c>
      <c r="D59" s="35"/>
      <c r="E59" s="35"/>
      <c r="F59" s="35"/>
      <c r="G59" s="35"/>
      <c r="H59" s="35"/>
      <c r="I59" s="123"/>
      <c r="J59" s="94">
        <f>J87</f>
        <v>0</v>
      </c>
      <c r="K59" s="35"/>
      <c r="L59" s="39"/>
      <c r="AU59" s="13" t="s">
        <v>88</v>
      </c>
    </row>
    <row r="60" s="7" customFormat="1" ht="24.96" customHeight="1">
      <c r="B60" s="157"/>
      <c r="C60" s="158"/>
      <c r="D60" s="159" t="s">
        <v>89</v>
      </c>
      <c r="E60" s="160"/>
      <c r="F60" s="160"/>
      <c r="G60" s="160"/>
      <c r="H60" s="160"/>
      <c r="I60" s="161"/>
      <c r="J60" s="162">
        <f>J88</f>
        <v>0</v>
      </c>
      <c r="K60" s="158"/>
      <c r="L60" s="163"/>
    </row>
    <row r="61" s="8" customFormat="1" ht="19.92" customHeight="1">
      <c r="B61" s="164"/>
      <c r="C61" s="165"/>
      <c r="D61" s="166" t="s">
        <v>90</v>
      </c>
      <c r="E61" s="167"/>
      <c r="F61" s="167"/>
      <c r="G61" s="167"/>
      <c r="H61" s="167"/>
      <c r="I61" s="168"/>
      <c r="J61" s="169">
        <f>J89</f>
        <v>0</v>
      </c>
      <c r="K61" s="165"/>
      <c r="L61" s="170"/>
    </row>
    <row r="62" s="8" customFormat="1" ht="19.92" customHeight="1">
      <c r="B62" s="164"/>
      <c r="C62" s="165"/>
      <c r="D62" s="166" t="s">
        <v>91</v>
      </c>
      <c r="E62" s="167"/>
      <c r="F62" s="167"/>
      <c r="G62" s="167"/>
      <c r="H62" s="167"/>
      <c r="I62" s="168"/>
      <c r="J62" s="169">
        <f>J91</f>
        <v>0</v>
      </c>
      <c r="K62" s="165"/>
      <c r="L62" s="170"/>
    </row>
    <row r="63" s="8" customFormat="1" ht="19.92" customHeight="1">
      <c r="B63" s="164"/>
      <c r="C63" s="165"/>
      <c r="D63" s="166" t="s">
        <v>92</v>
      </c>
      <c r="E63" s="167"/>
      <c r="F63" s="167"/>
      <c r="G63" s="167"/>
      <c r="H63" s="167"/>
      <c r="I63" s="168"/>
      <c r="J63" s="169">
        <f>J94</f>
        <v>0</v>
      </c>
      <c r="K63" s="165"/>
      <c r="L63" s="170"/>
    </row>
    <row r="64" s="8" customFormat="1" ht="19.92" customHeight="1">
      <c r="B64" s="164"/>
      <c r="C64" s="165"/>
      <c r="D64" s="166" t="s">
        <v>93</v>
      </c>
      <c r="E64" s="167"/>
      <c r="F64" s="167"/>
      <c r="G64" s="167"/>
      <c r="H64" s="167"/>
      <c r="I64" s="168"/>
      <c r="J64" s="169">
        <f>J104</f>
        <v>0</v>
      </c>
      <c r="K64" s="165"/>
      <c r="L64" s="170"/>
    </row>
    <row r="65" s="8" customFormat="1" ht="19.92" customHeight="1">
      <c r="B65" s="164"/>
      <c r="C65" s="165"/>
      <c r="D65" s="166" t="s">
        <v>94</v>
      </c>
      <c r="E65" s="167"/>
      <c r="F65" s="167"/>
      <c r="G65" s="167"/>
      <c r="H65" s="167"/>
      <c r="I65" s="168"/>
      <c r="J65" s="169">
        <f>J111</f>
        <v>0</v>
      </c>
      <c r="K65" s="165"/>
      <c r="L65" s="170"/>
    </row>
    <row r="66" s="7" customFormat="1" ht="24.96" customHeight="1">
      <c r="B66" s="157"/>
      <c r="C66" s="158"/>
      <c r="D66" s="159" t="s">
        <v>95</v>
      </c>
      <c r="E66" s="160"/>
      <c r="F66" s="160"/>
      <c r="G66" s="160"/>
      <c r="H66" s="160"/>
      <c r="I66" s="161"/>
      <c r="J66" s="162">
        <f>J114</f>
        <v>0</v>
      </c>
      <c r="K66" s="158"/>
      <c r="L66" s="163"/>
    </row>
    <row r="67" s="8" customFormat="1" ht="19.92" customHeight="1">
      <c r="B67" s="164"/>
      <c r="C67" s="165"/>
      <c r="D67" s="166" t="s">
        <v>96</v>
      </c>
      <c r="E67" s="167"/>
      <c r="F67" s="167"/>
      <c r="G67" s="167"/>
      <c r="H67" s="167"/>
      <c r="I67" s="168"/>
      <c r="J67" s="169">
        <f>J115</f>
        <v>0</v>
      </c>
      <c r="K67" s="165"/>
      <c r="L67" s="170"/>
    </row>
    <row r="68" s="1" customFormat="1" ht="21.84" customHeight="1">
      <c r="B68" s="34"/>
      <c r="C68" s="35"/>
      <c r="D68" s="35"/>
      <c r="E68" s="35"/>
      <c r="F68" s="35"/>
      <c r="G68" s="35"/>
      <c r="H68" s="35"/>
      <c r="I68" s="123"/>
      <c r="J68" s="35"/>
      <c r="K68" s="35"/>
      <c r="L68" s="39"/>
    </row>
    <row r="69" s="1" customFormat="1" ht="6.96" customHeight="1">
      <c r="B69" s="53"/>
      <c r="C69" s="54"/>
      <c r="D69" s="54"/>
      <c r="E69" s="54"/>
      <c r="F69" s="54"/>
      <c r="G69" s="54"/>
      <c r="H69" s="54"/>
      <c r="I69" s="147"/>
      <c r="J69" s="54"/>
      <c r="K69" s="54"/>
      <c r="L69" s="39"/>
    </row>
    <row r="73" s="1" customFormat="1" ht="6.96" customHeight="1">
      <c r="B73" s="55"/>
      <c r="C73" s="56"/>
      <c r="D73" s="56"/>
      <c r="E73" s="56"/>
      <c r="F73" s="56"/>
      <c r="G73" s="56"/>
      <c r="H73" s="56"/>
      <c r="I73" s="150"/>
      <c r="J73" s="56"/>
      <c r="K73" s="56"/>
      <c r="L73" s="39"/>
    </row>
    <row r="74" s="1" customFormat="1" ht="24.96" customHeight="1">
      <c r="B74" s="34"/>
      <c r="C74" s="19" t="s">
        <v>97</v>
      </c>
      <c r="D74" s="35"/>
      <c r="E74" s="35"/>
      <c r="F74" s="35"/>
      <c r="G74" s="35"/>
      <c r="H74" s="35"/>
      <c r="I74" s="123"/>
      <c r="J74" s="35"/>
      <c r="K74" s="35"/>
      <c r="L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3"/>
      <c r="J75" s="35"/>
      <c r="K75" s="35"/>
      <c r="L75" s="39"/>
    </row>
    <row r="76" s="1" customFormat="1" ht="12" customHeight="1">
      <c r="B76" s="34"/>
      <c r="C76" s="28" t="s">
        <v>16</v>
      </c>
      <c r="D76" s="35"/>
      <c r="E76" s="35"/>
      <c r="F76" s="35"/>
      <c r="G76" s="35"/>
      <c r="H76" s="35"/>
      <c r="I76" s="123"/>
      <c r="J76" s="35"/>
      <c r="K76" s="35"/>
      <c r="L76" s="39"/>
    </row>
    <row r="77" s="1" customFormat="1" ht="16.5" customHeight="1">
      <c r="B77" s="34"/>
      <c r="C77" s="35"/>
      <c r="D77" s="35"/>
      <c r="E77" s="151" t="str">
        <f>E7</f>
        <v>Rekonstrukce posluchháren PrF v budově PrF, Veveří 70, 601 77 Brno</v>
      </c>
      <c r="F77" s="28"/>
      <c r="G77" s="28"/>
      <c r="H77" s="28"/>
      <c r="I77" s="123"/>
      <c r="J77" s="35"/>
      <c r="K77" s="35"/>
      <c r="L77" s="39"/>
    </row>
    <row r="78" s="1" customFormat="1" ht="12" customHeight="1">
      <c r="B78" s="34"/>
      <c r="C78" s="28" t="s">
        <v>82</v>
      </c>
      <c r="D78" s="35"/>
      <c r="E78" s="35"/>
      <c r="F78" s="35"/>
      <c r="G78" s="35"/>
      <c r="H78" s="35"/>
      <c r="I78" s="123"/>
      <c r="J78" s="35"/>
      <c r="K78" s="35"/>
      <c r="L78" s="39"/>
    </row>
    <row r="79" s="1" customFormat="1" ht="16.5" customHeight="1">
      <c r="B79" s="34"/>
      <c r="C79" s="35"/>
      <c r="D79" s="35"/>
      <c r="E79" s="60" t="str">
        <f>E9</f>
        <v>Demontáž dočasného podepření stropů</v>
      </c>
      <c r="F79" s="35"/>
      <c r="G79" s="35"/>
      <c r="H79" s="35"/>
      <c r="I79" s="123"/>
      <c r="J79" s="35"/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23"/>
      <c r="J80" s="35"/>
      <c r="K80" s="35"/>
      <c r="L80" s="39"/>
    </row>
    <row r="81" s="1" customFormat="1" ht="12" customHeight="1">
      <c r="B81" s="34"/>
      <c r="C81" s="28" t="s">
        <v>20</v>
      </c>
      <c r="D81" s="35"/>
      <c r="E81" s="35"/>
      <c r="F81" s="23" t="str">
        <f>F12</f>
        <v>Brno</v>
      </c>
      <c r="G81" s="35"/>
      <c r="H81" s="35"/>
      <c r="I81" s="125" t="s">
        <v>22</v>
      </c>
      <c r="J81" s="63" t="str">
        <f>IF(J12="","",J12)</f>
        <v>29. 6. 2018</v>
      </c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3"/>
      <c r="J82" s="35"/>
      <c r="K82" s="35"/>
      <c r="L82" s="39"/>
    </row>
    <row r="83" s="1" customFormat="1" ht="13.65" customHeight="1">
      <c r="B83" s="34"/>
      <c r="C83" s="28" t="s">
        <v>24</v>
      </c>
      <c r="D83" s="35"/>
      <c r="E83" s="35"/>
      <c r="F83" s="23" t="str">
        <f>E15</f>
        <v>MU, Žerotínovo nám. 617/9, 601 77 Brno</v>
      </c>
      <c r="G83" s="35"/>
      <c r="H83" s="35"/>
      <c r="I83" s="125" t="s">
        <v>30</v>
      </c>
      <c r="J83" s="32" t="str">
        <f>E21</f>
        <v>HURYTA s.r.o.</v>
      </c>
      <c r="K83" s="35"/>
      <c r="L83" s="39"/>
    </row>
    <row r="84" s="1" customFormat="1" ht="13.65" customHeight="1">
      <c r="B84" s="34"/>
      <c r="C84" s="28" t="s">
        <v>28</v>
      </c>
      <c r="D84" s="35"/>
      <c r="E84" s="35"/>
      <c r="F84" s="23" t="str">
        <f>IF(E18="","",E18)</f>
        <v>Vyplň údaj</v>
      </c>
      <c r="G84" s="35"/>
      <c r="H84" s="35"/>
      <c r="I84" s="125" t="s">
        <v>35</v>
      </c>
      <c r="J84" s="32" t="str">
        <f>E24</f>
        <v>HURYTA s.r.o.</v>
      </c>
      <c r="K84" s="35"/>
      <c r="L84" s="39"/>
    </row>
    <row r="85" s="1" customFormat="1" ht="10.32" customHeight="1">
      <c r="B85" s="34"/>
      <c r="C85" s="35"/>
      <c r="D85" s="35"/>
      <c r="E85" s="35"/>
      <c r="F85" s="35"/>
      <c r="G85" s="35"/>
      <c r="H85" s="35"/>
      <c r="I85" s="123"/>
      <c r="J85" s="35"/>
      <c r="K85" s="35"/>
      <c r="L85" s="39"/>
    </row>
    <row r="86" s="9" customFormat="1" ht="29.28" customHeight="1">
      <c r="B86" s="171"/>
      <c r="C86" s="172" t="s">
        <v>98</v>
      </c>
      <c r="D86" s="173" t="s">
        <v>56</v>
      </c>
      <c r="E86" s="173" t="s">
        <v>52</v>
      </c>
      <c r="F86" s="173" t="s">
        <v>53</v>
      </c>
      <c r="G86" s="173" t="s">
        <v>99</v>
      </c>
      <c r="H86" s="173" t="s">
        <v>100</v>
      </c>
      <c r="I86" s="174" t="s">
        <v>101</v>
      </c>
      <c r="J86" s="175" t="s">
        <v>86</v>
      </c>
      <c r="K86" s="176" t="s">
        <v>102</v>
      </c>
      <c r="L86" s="177"/>
      <c r="M86" s="84" t="s">
        <v>1</v>
      </c>
      <c r="N86" s="85" t="s">
        <v>41</v>
      </c>
      <c r="O86" s="85" t="s">
        <v>103</v>
      </c>
      <c r="P86" s="85" t="s">
        <v>104</v>
      </c>
      <c r="Q86" s="85" t="s">
        <v>105</v>
      </c>
      <c r="R86" s="85" t="s">
        <v>106</v>
      </c>
      <c r="S86" s="85" t="s">
        <v>107</v>
      </c>
      <c r="T86" s="86" t="s">
        <v>108</v>
      </c>
    </row>
    <row r="87" s="1" customFormat="1" ht="22.8" customHeight="1">
      <c r="B87" s="34"/>
      <c r="C87" s="91" t="s">
        <v>109</v>
      </c>
      <c r="D87" s="35"/>
      <c r="E87" s="35"/>
      <c r="F87" s="35"/>
      <c r="G87" s="35"/>
      <c r="H87" s="35"/>
      <c r="I87" s="123"/>
      <c r="J87" s="178">
        <f>BK87</f>
        <v>0</v>
      </c>
      <c r="K87" s="35"/>
      <c r="L87" s="39"/>
      <c r="M87" s="87"/>
      <c r="N87" s="88"/>
      <c r="O87" s="88"/>
      <c r="P87" s="179">
        <f>P88+P114</f>
        <v>0</v>
      </c>
      <c r="Q87" s="88"/>
      <c r="R87" s="179">
        <f>R88+R114</f>
        <v>5.7458048000000002</v>
      </c>
      <c r="S87" s="88"/>
      <c r="T87" s="180">
        <f>T88+T114</f>
        <v>56.571640000000009</v>
      </c>
      <c r="AT87" s="13" t="s">
        <v>70</v>
      </c>
      <c r="AU87" s="13" t="s">
        <v>88</v>
      </c>
      <c r="BK87" s="181">
        <f>BK88+BK114</f>
        <v>0</v>
      </c>
    </row>
    <row r="88" s="10" customFormat="1" ht="25.92" customHeight="1">
      <c r="B88" s="182"/>
      <c r="C88" s="183"/>
      <c r="D88" s="184" t="s">
        <v>70</v>
      </c>
      <c r="E88" s="185" t="s">
        <v>110</v>
      </c>
      <c r="F88" s="185" t="s">
        <v>111</v>
      </c>
      <c r="G88" s="183"/>
      <c r="H88" s="183"/>
      <c r="I88" s="186"/>
      <c r="J88" s="187">
        <f>BK88</f>
        <v>0</v>
      </c>
      <c r="K88" s="183"/>
      <c r="L88" s="188"/>
      <c r="M88" s="189"/>
      <c r="N88" s="190"/>
      <c r="O88" s="190"/>
      <c r="P88" s="191">
        <f>P89+P91+P94+P104+P111</f>
        <v>0</v>
      </c>
      <c r="Q88" s="190"/>
      <c r="R88" s="191">
        <f>R89+R91+R94+R104+R111</f>
        <v>5.7458048000000002</v>
      </c>
      <c r="S88" s="190"/>
      <c r="T88" s="192">
        <f>T89+T91+T94+T104+T111</f>
        <v>3.2456400000000003</v>
      </c>
      <c r="AR88" s="193" t="s">
        <v>78</v>
      </c>
      <c r="AT88" s="194" t="s">
        <v>70</v>
      </c>
      <c r="AU88" s="194" t="s">
        <v>71</v>
      </c>
      <c r="AY88" s="193" t="s">
        <v>112</v>
      </c>
      <c r="BK88" s="195">
        <f>BK89+BK91+BK94+BK104+BK111</f>
        <v>0</v>
      </c>
    </row>
    <row r="89" s="10" customFormat="1" ht="22.8" customHeight="1">
      <c r="B89" s="182"/>
      <c r="C89" s="183"/>
      <c r="D89" s="184" t="s">
        <v>70</v>
      </c>
      <c r="E89" s="196" t="s">
        <v>113</v>
      </c>
      <c r="F89" s="196" t="s">
        <v>114</v>
      </c>
      <c r="G89" s="183"/>
      <c r="H89" s="183"/>
      <c r="I89" s="186"/>
      <c r="J89" s="197">
        <f>BK89</f>
        <v>0</v>
      </c>
      <c r="K89" s="183"/>
      <c r="L89" s="188"/>
      <c r="M89" s="189"/>
      <c r="N89" s="190"/>
      <c r="O89" s="190"/>
      <c r="P89" s="191">
        <f>P90</f>
        <v>0</v>
      </c>
      <c r="Q89" s="190"/>
      <c r="R89" s="191">
        <f>R90</f>
        <v>5.6178800000000004</v>
      </c>
      <c r="S89" s="190"/>
      <c r="T89" s="192">
        <f>T90</f>
        <v>0</v>
      </c>
      <c r="AR89" s="193" t="s">
        <v>78</v>
      </c>
      <c r="AT89" s="194" t="s">
        <v>70</v>
      </c>
      <c r="AU89" s="194" t="s">
        <v>78</v>
      </c>
      <c r="AY89" s="193" t="s">
        <v>112</v>
      </c>
      <c r="BK89" s="195">
        <f>BK90</f>
        <v>0</v>
      </c>
    </row>
    <row r="90" s="1" customFormat="1" ht="16.5" customHeight="1">
      <c r="B90" s="34"/>
      <c r="C90" s="198" t="s">
        <v>78</v>
      </c>
      <c r="D90" s="198" t="s">
        <v>115</v>
      </c>
      <c r="E90" s="199" t="s">
        <v>116</v>
      </c>
      <c r="F90" s="200" t="s">
        <v>117</v>
      </c>
      <c r="G90" s="201" t="s">
        <v>118</v>
      </c>
      <c r="H90" s="202">
        <v>58</v>
      </c>
      <c r="I90" s="203"/>
      <c r="J90" s="204">
        <f>ROUND(I90*H90,2)</f>
        <v>0</v>
      </c>
      <c r="K90" s="200" t="s">
        <v>119</v>
      </c>
      <c r="L90" s="39"/>
      <c r="M90" s="205" t="s">
        <v>1</v>
      </c>
      <c r="N90" s="206" t="s">
        <v>42</v>
      </c>
      <c r="O90" s="75"/>
      <c r="P90" s="207">
        <f>O90*H90</f>
        <v>0</v>
      </c>
      <c r="Q90" s="207">
        <v>0.096860000000000002</v>
      </c>
      <c r="R90" s="207">
        <f>Q90*H90</f>
        <v>5.6178800000000004</v>
      </c>
      <c r="S90" s="207">
        <v>0</v>
      </c>
      <c r="T90" s="208">
        <f>S90*H90</f>
        <v>0</v>
      </c>
      <c r="AR90" s="13" t="s">
        <v>120</v>
      </c>
      <c r="AT90" s="13" t="s">
        <v>115</v>
      </c>
      <c r="AU90" s="13" t="s">
        <v>80</v>
      </c>
      <c r="AY90" s="13" t="s">
        <v>112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3" t="s">
        <v>78</v>
      </c>
      <c r="BK90" s="209">
        <f>ROUND(I90*H90,2)</f>
        <v>0</v>
      </c>
      <c r="BL90" s="13" t="s">
        <v>120</v>
      </c>
      <c r="BM90" s="13" t="s">
        <v>121</v>
      </c>
    </row>
    <row r="91" s="10" customFormat="1" ht="22.8" customHeight="1">
      <c r="B91" s="182"/>
      <c r="C91" s="183"/>
      <c r="D91" s="184" t="s">
        <v>70</v>
      </c>
      <c r="E91" s="196" t="s">
        <v>122</v>
      </c>
      <c r="F91" s="196" t="s">
        <v>123</v>
      </c>
      <c r="G91" s="183"/>
      <c r="H91" s="183"/>
      <c r="I91" s="186"/>
      <c r="J91" s="197">
        <f>BK91</f>
        <v>0</v>
      </c>
      <c r="K91" s="183"/>
      <c r="L91" s="188"/>
      <c r="M91" s="189"/>
      <c r="N91" s="190"/>
      <c r="O91" s="190"/>
      <c r="P91" s="191">
        <f>SUM(P92:P93)</f>
        <v>0</v>
      </c>
      <c r="Q91" s="190"/>
      <c r="R91" s="191">
        <f>SUM(R92:R93)</f>
        <v>0.12792480000000001</v>
      </c>
      <c r="S91" s="190"/>
      <c r="T91" s="192">
        <f>SUM(T92:T93)</f>
        <v>0</v>
      </c>
      <c r="AR91" s="193" t="s">
        <v>78</v>
      </c>
      <c r="AT91" s="194" t="s">
        <v>70</v>
      </c>
      <c r="AU91" s="194" t="s">
        <v>78</v>
      </c>
      <c r="AY91" s="193" t="s">
        <v>112</v>
      </c>
      <c r="BK91" s="195">
        <f>SUM(BK92:BK93)</f>
        <v>0</v>
      </c>
    </row>
    <row r="92" s="1" customFormat="1" ht="22.5" customHeight="1">
      <c r="B92" s="34"/>
      <c r="C92" s="198" t="s">
        <v>80</v>
      </c>
      <c r="D92" s="198" t="s">
        <v>115</v>
      </c>
      <c r="E92" s="199" t="s">
        <v>124</v>
      </c>
      <c r="F92" s="200" t="s">
        <v>125</v>
      </c>
      <c r="G92" s="201" t="s">
        <v>126</v>
      </c>
      <c r="H92" s="202">
        <v>6.96</v>
      </c>
      <c r="I92" s="203"/>
      <c r="J92" s="204">
        <f>ROUND(I92*H92,2)</f>
        <v>0</v>
      </c>
      <c r="K92" s="200" t="s">
        <v>119</v>
      </c>
      <c r="L92" s="39"/>
      <c r="M92" s="205" t="s">
        <v>1</v>
      </c>
      <c r="N92" s="206" t="s">
        <v>42</v>
      </c>
      <c r="O92" s="75"/>
      <c r="P92" s="207">
        <f>O92*H92</f>
        <v>0</v>
      </c>
      <c r="Q92" s="207">
        <v>0.018380000000000001</v>
      </c>
      <c r="R92" s="207">
        <f>Q92*H92</f>
        <v>0.12792480000000001</v>
      </c>
      <c r="S92" s="207">
        <v>0</v>
      </c>
      <c r="T92" s="208">
        <f>S92*H92</f>
        <v>0</v>
      </c>
      <c r="AR92" s="13" t="s">
        <v>120</v>
      </c>
      <c r="AT92" s="13" t="s">
        <v>115</v>
      </c>
      <c r="AU92" s="13" t="s">
        <v>80</v>
      </c>
      <c r="AY92" s="13" t="s">
        <v>112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3" t="s">
        <v>78</v>
      </c>
      <c r="BK92" s="209">
        <f>ROUND(I92*H92,2)</f>
        <v>0</v>
      </c>
      <c r="BL92" s="13" t="s">
        <v>120</v>
      </c>
      <c r="BM92" s="13" t="s">
        <v>127</v>
      </c>
    </row>
    <row r="93" s="11" customFormat="1">
      <c r="B93" s="210"/>
      <c r="C93" s="211"/>
      <c r="D93" s="212" t="s">
        <v>128</v>
      </c>
      <c r="E93" s="213" t="s">
        <v>1</v>
      </c>
      <c r="F93" s="214" t="s">
        <v>129</v>
      </c>
      <c r="G93" s="211"/>
      <c r="H93" s="215">
        <v>6.96</v>
      </c>
      <c r="I93" s="216"/>
      <c r="J93" s="211"/>
      <c r="K93" s="211"/>
      <c r="L93" s="217"/>
      <c r="M93" s="218"/>
      <c r="N93" s="219"/>
      <c r="O93" s="219"/>
      <c r="P93" s="219"/>
      <c r="Q93" s="219"/>
      <c r="R93" s="219"/>
      <c r="S93" s="219"/>
      <c r="T93" s="220"/>
      <c r="AT93" s="221" t="s">
        <v>128</v>
      </c>
      <c r="AU93" s="221" t="s">
        <v>80</v>
      </c>
      <c r="AV93" s="11" t="s">
        <v>80</v>
      </c>
      <c r="AW93" s="11" t="s">
        <v>34</v>
      </c>
      <c r="AX93" s="11" t="s">
        <v>78</v>
      </c>
      <c r="AY93" s="221" t="s">
        <v>112</v>
      </c>
    </row>
    <row r="94" s="10" customFormat="1" ht="22.8" customHeight="1">
      <c r="B94" s="182"/>
      <c r="C94" s="183"/>
      <c r="D94" s="184" t="s">
        <v>70</v>
      </c>
      <c r="E94" s="196" t="s">
        <v>130</v>
      </c>
      <c r="F94" s="196" t="s">
        <v>131</v>
      </c>
      <c r="G94" s="183"/>
      <c r="H94" s="183"/>
      <c r="I94" s="186"/>
      <c r="J94" s="197">
        <f>BK94</f>
        <v>0</v>
      </c>
      <c r="K94" s="183"/>
      <c r="L94" s="188"/>
      <c r="M94" s="189"/>
      <c r="N94" s="190"/>
      <c r="O94" s="190"/>
      <c r="P94" s="191">
        <f>SUM(P95:P103)</f>
        <v>0</v>
      </c>
      <c r="Q94" s="190"/>
      <c r="R94" s="191">
        <f>SUM(R95:R103)</f>
        <v>0</v>
      </c>
      <c r="S94" s="190"/>
      <c r="T94" s="192">
        <f>SUM(T95:T103)</f>
        <v>3.2456400000000003</v>
      </c>
      <c r="AR94" s="193" t="s">
        <v>78</v>
      </c>
      <c r="AT94" s="194" t="s">
        <v>70</v>
      </c>
      <c r="AU94" s="194" t="s">
        <v>78</v>
      </c>
      <c r="AY94" s="193" t="s">
        <v>112</v>
      </c>
      <c r="BK94" s="195">
        <f>SUM(BK95:BK103)</f>
        <v>0</v>
      </c>
    </row>
    <row r="95" s="1" customFormat="1" ht="22.5" customHeight="1">
      <c r="B95" s="34"/>
      <c r="C95" s="198" t="s">
        <v>113</v>
      </c>
      <c r="D95" s="198" t="s">
        <v>115</v>
      </c>
      <c r="E95" s="199" t="s">
        <v>132</v>
      </c>
      <c r="F95" s="200" t="s">
        <v>133</v>
      </c>
      <c r="G95" s="201" t="s">
        <v>134</v>
      </c>
      <c r="H95" s="202">
        <v>1680</v>
      </c>
      <c r="I95" s="203"/>
      <c r="J95" s="204">
        <f>ROUND(I95*H95,2)</f>
        <v>0</v>
      </c>
      <c r="K95" s="200" t="s">
        <v>119</v>
      </c>
      <c r="L95" s="39"/>
      <c r="M95" s="205" t="s">
        <v>1</v>
      </c>
      <c r="N95" s="206" t="s">
        <v>42</v>
      </c>
      <c r="O95" s="75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AR95" s="13" t="s">
        <v>120</v>
      </c>
      <c r="AT95" s="13" t="s">
        <v>115</v>
      </c>
      <c r="AU95" s="13" t="s">
        <v>80</v>
      </c>
      <c r="AY95" s="13" t="s">
        <v>112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3" t="s">
        <v>78</v>
      </c>
      <c r="BK95" s="209">
        <f>ROUND(I95*H95,2)</f>
        <v>0</v>
      </c>
      <c r="BL95" s="13" t="s">
        <v>120</v>
      </c>
      <c r="BM95" s="13" t="s">
        <v>135</v>
      </c>
    </row>
    <row r="96" s="1" customFormat="1" ht="22.5" customHeight="1">
      <c r="B96" s="34"/>
      <c r="C96" s="198" t="s">
        <v>120</v>
      </c>
      <c r="D96" s="198" t="s">
        <v>115</v>
      </c>
      <c r="E96" s="199" t="s">
        <v>136</v>
      </c>
      <c r="F96" s="200" t="s">
        <v>137</v>
      </c>
      <c r="G96" s="201" t="s">
        <v>134</v>
      </c>
      <c r="H96" s="202">
        <v>50400</v>
      </c>
      <c r="I96" s="203"/>
      <c r="J96" s="204">
        <f>ROUND(I96*H96,2)</f>
        <v>0</v>
      </c>
      <c r="K96" s="200" t="s">
        <v>119</v>
      </c>
      <c r="L96" s="39"/>
      <c r="M96" s="205" t="s">
        <v>1</v>
      </c>
      <c r="N96" s="206" t="s">
        <v>42</v>
      </c>
      <c r="O96" s="75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AR96" s="13" t="s">
        <v>120</v>
      </c>
      <c r="AT96" s="13" t="s">
        <v>115</v>
      </c>
      <c r="AU96" s="13" t="s">
        <v>80</v>
      </c>
      <c r="AY96" s="13" t="s">
        <v>112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3" t="s">
        <v>78</v>
      </c>
      <c r="BK96" s="209">
        <f>ROUND(I96*H96,2)</f>
        <v>0</v>
      </c>
      <c r="BL96" s="13" t="s">
        <v>120</v>
      </c>
      <c r="BM96" s="13" t="s">
        <v>138</v>
      </c>
    </row>
    <row r="97" s="11" customFormat="1">
      <c r="B97" s="210"/>
      <c r="C97" s="211"/>
      <c r="D97" s="212" t="s">
        <v>128</v>
      </c>
      <c r="E97" s="211"/>
      <c r="F97" s="214" t="s">
        <v>139</v>
      </c>
      <c r="G97" s="211"/>
      <c r="H97" s="215">
        <v>50400</v>
      </c>
      <c r="I97" s="216"/>
      <c r="J97" s="211"/>
      <c r="K97" s="211"/>
      <c r="L97" s="217"/>
      <c r="M97" s="218"/>
      <c r="N97" s="219"/>
      <c r="O97" s="219"/>
      <c r="P97" s="219"/>
      <c r="Q97" s="219"/>
      <c r="R97" s="219"/>
      <c r="S97" s="219"/>
      <c r="T97" s="220"/>
      <c r="AT97" s="221" t="s">
        <v>128</v>
      </c>
      <c r="AU97" s="221" t="s">
        <v>80</v>
      </c>
      <c r="AV97" s="11" t="s">
        <v>80</v>
      </c>
      <c r="AW97" s="11" t="s">
        <v>4</v>
      </c>
      <c r="AX97" s="11" t="s">
        <v>78</v>
      </c>
      <c r="AY97" s="221" t="s">
        <v>112</v>
      </c>
    </row>
    <row r="98" s="1" customFormat="1" ht="22.5" customHeight="1">
      <c r="B98" s="34"/>
      <c r="C98" s="198" t="s">
        <v>140</v>
      </c>
      <c r="D98" s="198" t="s">
        <v>115</v>
      </c>
      <c r="E98" s="199" t="s">
        <v>141</v>
      </c>
      <c r="F98" s="200" t="s">
        <v>142</v>
      </c>
      <c r="G98" s="201" t="s">
        <v>134</v>
      </c>
      <c r="H98" s="202">
        <v>1680</v>
      </c>
      <c r="I98" s="203"/>
      <c r="J98" s="204">
        <f>ROUND(I98*H98,2)</f>
        <v>0</v>
      </c>
      <c r="K98" s="200" t="s">
        <v>119</v>
      </c>
      <c r="L98" s="39"/>
      <c r="M98" s="205" t="s">
        <v>1</v>
      </c>
      <c r="N98" s="206" t="s">
        <v>42</v>
      </c>
      <c r="O98" s="75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13" t="s">
        <v>120</v>
      </c>
      <c r="AT98" s="13" t="s">
        <v>115</v>
      </c>
      <c r="AU98" s="13" t="s">
        <v>80</v>
      </c>
      <c r="AY98" s="13" t="s">
        <v>112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3" t="s">
        <v>78</v>
      </c>
      <c r="BK98" s="209">
        <f>ROUND(I98*H98,2)</f>
        <v>0</v>
      </c>
      <c r="BL98" s="13" t="s">
        <v>120</v>
      </c>
      <c r="BM98" s="13" t="s">
        <v>143</v>
      </c>
    </row>
    <row r="99" s="1" customFormat="1" ht="22.5" customHeight="1">
      <c r="B99" s="34"/>
      <c r="C99" s="198" t="s">
        <v>122</v>
      </c>
      <c r="D99" s="198" t="s">
        <v>115</v>
      </c>
      <c r="E99" s="199" t="s">
        <v>144</v>
      </c>
      <c r="F99" s="200" t="s">
        <v>145</v>
      </c>
      <c r="G99" s="201" t="s">
        <v>126</v>
      </c>
      <c r="H99" s="202">
        <v>420</v>
      </c>
      <c r="I99" s="203"/>
      <c r="J99" s="204">
        <f>ROUND(I99*H99,2)</f>
        <v>0</v>
      </c>
      <c r="K99" s="200" t="s">
        <v>119</v>
      </c>
      <c r="L99" s="39"/>
      <c r="M99" s="205" t="s">
        <v>1</v>
      </c>
      <c r="N99" s="206" t="s">
        <v>42</v>
      </c>
      <c r="O99" s="75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AR99" s="13" t="s">
        <v>120</v>
      </c>
      <c r="AT99" s="13" t="s">
        <v>115</v>
      </c>
      <c r="AU99" s="13" t="s">
        <v>80</v>
      </c>
      <c r="AY99" s="13" t="s">
        <v>112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3" t="s">
        <v>78</v>
      </c>
      <c r="BK99" s="209">
        <f>ROUND(I99*H99,2)</f>
        <v>0</v>
      </c>
      <c r="BL99" s="13" t="s">
        <v>120</v>
      </c>
      <c r="BM99" s="13" t="s">
        <v>146</v>
      </c>
    </row>
    <row r="100" s="1" customFormat="1" ht="16.5" customHeight="1">
      <c r="B100" s="34"/>
      <c r="C100" s="198" t="s">
        <v>147</v>
      </c>
      <c r="D100" s="198" t="s">
        <v>115</v>
      </c>
      <c r="E100" s="199" t="s">
        <v>148</v>
      </c>
      <c r="F100" s="200" t="s">
        <v>149</v>
      </c>
      <c r="G100" s="201" t="s">
        <v>126</v>
      </c>
      <c r="H100" s="202">
        <v>12600</v>
      </c>
      <c r="I100" s="203"/>
      <c r="J100" s="204">
        <f>ROUND(I100*H100,2)</f>
        <v>0</v>
      </c>
      <c r="K100" s="200" t="s">
        <v>119</v>
      </c>
      <c r="L100" s="39"/>
      <c r="M100" s="205" t="s">
        <v>1</v>
      </c>
      <c r="N100" s="206" t="s">
        <v>42</v>
      </c>
      <c r="O100" s="75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13" t="s">
        <v>120</v>
      </c>
      <c r="AT100" s="13" t="s">
        <v>115</v>
      </c>
      <c r="AU100" s="13" t="s">
        <v>80</v>
      </c>
      <c r="AY100" s="13" t="s">
        <v>112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3" t="s">
        <v>78</v>
      </c>
      <c r="BK100" s="209">
        <f>ROUND(I100*H100,2)</f>
        <v>0</v>
      </c>
      <c r="BL100" s="13" t="s">
        <v>120</v>
      </c>
      <c r="BM100" s="13" t="s">
        <v>150</v>
      </c>
    </row>
    <row r="101" s="11" customFormat="1">
      <c r="B101" s="210"/>
      <c r="C101" s="211"/>
      <c r="D101" s="212" t="s">
        <v>128</v>
      </c>
      <c r="E101" s="211"/>
      <c r="F101" s="214" t="s">
        <v>151</v>
      </c>
      <c r="G101" s="211"/>
      <c r="H101" s="215">
        <v>12600</v>
      </c>
      <c r="I101" s="216"/>
      <c r="J101" s="211"/>
      <c r="K101" s="211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128</v>
      </c>
      <c r="AU101" s="221" t="s">
        <v>80</v>
      </c>
      <c r="AV101" s="11" t="s">
        <v>80</v>
      </c>
      <c r="AW101" s="11" t="s">
        <v>4</v>
      </c>
      <c r="AX101" s="11" t="s">
        <v>78</v>
      </c>
      <c r="AY101" s="221" t="s">
        <v>112</v>
      </c>
    </row>
    <row r="102" s="1" customFormat="1" ht="22.5" customHeight="1">
      <c r="B102" s="34"/>
      <c r="C102" s="198" t="s">
        <v>152</v>
      </c>
      <c r="D102" s="198" t="s">
        <v>115</v>
      </c>
      <c r="E102" s="199" t="s">
        <v>153</v>
      </c>
      <c r="F102" s="200" t="s">
        <v>154</v>
      </c>
      <c r="G102" s="201" t="s">
        <v>126</v>
      </c>
      <c r="H102" s="202">
        <v>420</v>
      </c>
      <c r="I102" s="203"/>
      <c r="J102" s="204">
        <f>ROUND(I102*H102,2)</f>
        <v>0</v>
      </c>
      <c r="K102" s="200" t="s">
        <v>119</v>
      </c>
      <c r="L102" s="39"/>
      <c r="M102" s="205" t="s">
        <v>1</v>
      </c>
      <c r="N102" s="206" t="s">
        <v>42</v>
      </c>
      <c r="O102" s="75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AR102" s="13" t="s">
        <v>120</v>
      </c>
      <c r="AT102" s="13" t="s">
        <v>115</v>
      </c>
      <c r="AU102" s="13" t="s">
        <v>80</v>
      </c>
      <c r="AY102" s="13" t="s">
        <v>112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3" t="s">
        <v>78</v>
      </c>
      <c r="BK102" s="209">
        <f>ROUND(I102*H102,2)</f>
        <v>0</v>
      </c>
      <c r="BL102" s="13" t="s">
        <v>120</v>
      </c>
      <c r="BM102" s="13" t="s">
        <v>155</v>
      </c>
    </row>
    <row r="103" s="1" customFormat="1" ht="16.5" customHeight="1">
      <c r="B103" s="34"/>
      <c r="C103" s="198" t="s">
        <v>130</v>
      </c>
      <c r="D103" s="198" t="s">
        <v>115</v>
      </c>
      <c r="E103" s="199" t="s">
        <v>156</v>
      </c>
      <c r="F103" s="200" t="s">
        <v>157</v>
      </c>
      <c r="G103" s="201" t="s">
        <v>158</v>
      </c>
      <c r="H103" s="202">
        <v>2.5800000000000001</v>
      </c>
      <c r="I103" s="203"/>
      <c r="J103" s="204">
        <f>ROUND(I103*H103,2)</f>
        <v>0</v>
      </c>
      <c r="K103" s="200" t="s">
        <v>119</v>
      </c>
      <c r="L103" s="39"/>
      <c r="M103" s="205" t="s">
        <v>1</v>
      </c>
      <c r="N103" s="206" t="s">
        <v>42</v>
      </c>
      <c r="O103" s="75"/>
      <c r="P103" s="207">
        <f>O103*H103</f>
        <v>0</v>
      </c>
      <c r="Q103" s="207">
        <v>0</v>
      </c>
      <c r="R103" s="207">
        <f>Q103*H103</f>
        <v>0</v>
      </c>
      <c r="S103" s="207">
        <v>1.258</v>
      </c>
      <c r="T103" s="208">
        <f>S103*H103</f>
        <v>3.2456400000000003</v>
      </c>
      <c r="AR103" s="13" t="s">
        <v>120</v>
      </c>
      <c r="AT103" s="13" t="s">
        <v>115</v>
      </c>
      <c r="AU103" s="13" t="s">
        <v>80</v>
      </c>
      <c r="AY103" s="13" t="s">
        <v>112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3" t="s">
        <v>78</v>
      </c>
      <c r="BK103" s="209">
        <f>ROUND(I103*H103,2)</f>
        <v>0</v>
      </c>
      <c r="BL103" s="13" t="s">
        <v>120</v>
      </c>
      <c r="BM103" s="13" t="s">
        <v>159</v>
      </c>
    </row>
    <row r="104" s="10" customFormat="1" ht="22.8" customHeight="1">
      <c r="B104" s="182"/>
      <c r="C104" s="183"/>
      <c r="D104" s="184" t="s">
        <v>70</v>
      </c>
      <c r="E104" s="196" t="s">
        <v>160</v>
      </c>
      <c r="F104" s="196" t="s">
        <v>161</v>
      </c>
      <c r="G104" s="183"/>
      <c r="H104" s="183"/>
      <c r="I104" s="186"/>
      <c r="J104" s="197">
        <f>BK104</f>
        <v>0</v>
      </c>
      <c r="K104" s="183"/>
      <c r="L104" s="188"/>
      <c r="M104" s="189"/>
      <c r="N104" s="190"/>
      <c r="O104" s="190"/>
      <c r="P104" s="191">
        <f>SUM(P105:P110)</f>
        <v>0</v>
      </c>
      <c r="Q104" s="190"/>
      <c r="R104" s="191">
        <f>SUM(R105:R110)</f>
        <v>0</v>
      </c>
      <c r="S104" s="190"/>
      <c r="T104" s="192">
        <f>SUM(T105:T110)</f>
        <v>0</v>
      </c>
      <c r="AR104" s="193" t="s">
        <v>78</v>
      </c>
      <c r="AT104" s="194" t="s">
        <v>70</v>
      </c>
      <c r="AU104" s="194" t="s">
        <v>78</v>
      </c>
      <c r="AY104" s="193" t="s">
        <v>112</v>
      </c>
      <c r="BK104" s="195">
        <f>SUM(BK105:BK110)</f>
        <v>0</v>
      </c>
    </row>
    <row r="105" s="1" customFormat="1" ht="22.5" customHeight="1">
      <c r="B105" s="34"/>
      <c r="C105" s="198" t="s">
        <v>162</v>
      </c>
      <c r="D105" s="198" t="s">
        <v>115</v>
      </c>
      <c r="E105" s="199" t="s">
        <v>163</v>
      </c>
      <c r="F105" s="200" t="s">
        <v>164</v>
      </c>
      <c r="G105" s="201" t="s">
        <v>158</v>
      </c>
      <c r="H105" s="202">
        <v>56.572000000000003</v>
      </c>
      <c r="I105" s="203"/>
      <c r="J105" s="204">
        <f>ROUND(I105*H105,2)</f>
        <v>0</v>
      </c>
      <c r="K105" s="200" t="s">
        <v>119</v>
      </c>
      <c r="L105" s="39"/>
      <c r="M105" s="205" t="s">
        <v>1</v>
      </c>
      <c r="N105" s="206" t="s">
        <v>42</v>
      </c>
      <c r="O105" s="75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AR105" s="13" t="s">
        <v>120</v>
      </c>
      <c r="AT105" s="13" t="s">
        <v>115</v>
      </c>
      <c r="AU105" s="13" t="s">
        <v>80</v>
      </c>
      <c r="AY105" s="13" t="s">
        <v>112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3" t="s">
        <v>78</v>
      </c>
      <c r="BK105" s="209">
        <f>ROUND(I105*H105,2)</f>
        <v>0</v>
      </c>
      <c r="BL105" s="13" t="s">
        <v>120</v>
      </c>
      <c r="BM105" s="13" t="s">
        <v>165</v>
      </c>
    </row>
    <row r="106" s="1" customFormat="1" ht="22.5" customHeight="1">
      <c r="B106" s="34"/>
      <c r="C106" s="198" t="s">
        <v>166</v>
      </c>
      <c r="D106" s="198" t="s">
        <v>115</v>
      </c>
      <c r="E106" s="199" t="s">
        <v>167</v>
      </c>
      <c r="F106" s="200" t="s">
        <v>168</v>
      </c>
      <c r="G106" s="201" t="s">
        <v>158</v>
      </c>
      <c r="H106" s="202">
        <v>56.572000000000003</v>
      </c>
      <c r="I106" s="203"/>
      <c r="J106" s="204">
        <f>ROUND(I106*H106,2)</f>
        <v>0</v>
      </c>
      <c r="K106" s="200" t="s">
        <v>119</v>
      </c>
      <c r="L106" s="39"/>
      <c r="M106" s="205" t="s">
        <v>1</v>
      </c>
      <c r="N106" s="206" t="s">
        <v>42</v>
      </c>
      <c r="O106" s="75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13" t="s">
        <v>120</v>
      </c>
      <c r="AT106" s="13" t="s">
        <v>115</v>
      </c>
      <c r="AU106" s="13" t="s">
        <v>80</v>
      </c>
      <c r="AY106" s="13" t="s">
        <v>112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3" t="s">
        <v>78</v>
      </c>
      <c r="BK106" s="209">
        <f>ROUND(I106*H106,2)</f>
        <v>0</v>
      </c>
      <c r="BL106" s="13" t="s">
        <v>120</v>
      </c>
      <c r="BM106" s="13" t="s">
        <v>169</v>
      </c>
    </row>
    <row r="107" s="1" customFormat="1" ht="16.5" customHeight="1">
      <c r="B107" s="34"/>
      <c r="C107" s="198" t="s">
        <v>170</v>
      </c>
      <c r="D107" s="198" t="s">
        <v>115</v>
      </c>
      <c r="E107" s="199" t="s">
        <v>171</v>
      </c>
      <c r="F107" s="200" t="s">
        <v>172</v>
      </c>
      <c r="G107" s="201" t="s">
        <v>158</v>
      </c>
      <c r="H107" s="202">
        <v>56.572000000000003</v>
      </c>
      <c r="I107" s="203"/>
      <c r="J107" s="204">
        <f>ROUND(I107*H107,2)</f>
        <v>0</v>
      </c>
      <c r="K107" s="200" t="s">
        <v>119</v>
      </c>
      <c r="L107" s="39"/>
      <c r="M107" s="205" t="s">
        <v>1</v>
      </c>
      <c r="N107" s="206" t="s">
        <v>42</v>
      </c>
      <c r="O107" s="75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AR107" s="13" t="s">
        <v>120</v>
      </c>
      <c r="AT107" s="13" t="s">
        <v>115</v>
      </c>
      <c r="AU107" s="13" t="s">
        <v>80</v>
      </c>
      <c r="AY107" s="13" t="s">
        <v>112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3" t="s">
        <v>78</v>
      </c>
      <c r="BK107" s="209">
        <f>ROUND(I107*H107,2)</f>
        <v>0</v>
      </c>
      <c r="BL107" s="13" t="s">
        <v>120</v>
      </c>
      <c r="BM107" s="13" t="s">
        <v>173</v>
      </c>
    </row>
    <row r="108" s="1" customFormat="1" ht="22.5" customHeight="1">
      <c r="B108" s="34"/>
      <c r="C108" s="198" t="s">
        <v>174</v>
      </c>
      <c r="D108" s="198" t="s">
        <v>115</v>
      </c>
      <c r="E108" s="199" t="s">
        <v>175</v>
      </c>
      <c r="F108" s="200" t="s">
        <v>176</v>
      </c>
      <c r="G108" s="201" t="s">
        <v>158</v>
      </c>
      <c r="H108" s="202">
        <v>282.86000000000001</v>
      </c>
      <c r="I108" s="203"/>
      <c r="J108" s="204">
        <f>ROUND(I108*H108,2)</f>
        <v>0</v>
      </c>
      <c r="K108" s="200" t="s">
        <v>119</v>
      </c>
      <c r="L108" s="39"/>
      <c r="M108" s="205" t="s">
        <v>1</v>
      </c>
      <c r="N108" s="206" t="s">
        <v>42</v>
      </c>
      <c r="O108" s="75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AR108" s="13" t="s">
        <v>120</v>
      </c>
      <c r="AT108" s="13" t="s">
        <v>115</v>
      </c>
      <c r="AU108" s="13" t="s">
        <v>80</v>
      </c>
      <c r="AY108" s="13" t="s">
        <v>112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3" t="s">
        <v>78</v>
      </c>
      <c r="BK108" s="209">
        <f>ROUND(I108*H108,2)</f>
        <v>0</v>
      </c>
      <c r="BL108" s="13" t="s">
        <v>120</v>
      </c>
      <c r="BM108" s="13" t="s">
        <v>177</v>
      </c>
    </row>
    <row r="109" s="11" customFormat="1">
      <c r="B109" s="210"/>
      <c r="C109" s="211"/>
      <c r="D109" s="212" t="s">
        <v>128</v>
      </c>
      <c r="E109" s="211"/>
      <c r="F109" s="214" t="s">
        <v>178</v>
      </c>
      <c r="G109" s="211"/>
      <c r="H109" s="215">
        <v>282.86000000000001</v>
      </c>
      <c r="I109" s="216"/>
      <c r="J109" s="211"/>
      <c r="K109" s="211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128</v>
      </c>
      <c r="AU109" s="221" t="s">
        <v>80</v>
      </c>
      <c r="AV109" s="11" t="s">
        <v>80</v>
      </c>
      <c r="AW109" s="11" t="s">
        <v>4</v>
      </c>
      <c r="AX109" s="11" t="s">
        <v>78</v>
      </c>
      <c r="AY109" s="221" t="s">
        <v>112</v>
      </c>
    </row>
    <row r="110" s="1" customFormat="1" ht="22.5" customHeight="1">
      <c r="B110" s="34"/>
      <c r="C110" s="198" t="s">
        <v>179</v>
      </c>
      <c r="D110" s="198" t="s">
        <v>115</v>
      </c>
      <c r="E110" s="199" t="s">
        <v>180</v>
      </c>
      <c r="F110" s="200" t="s">
        <v>181</v>
      </c>
      <c r="G110" s="201" t="s">
        <v>158</v>
      </c>
      <c r="H110" s="202">
        <v>53.326000000000001</v>
      </c>
      <c r="I110" s="203"/>
      <c r="J110" s="204">
        <f>ROUND(I110*H110,2)</f>
        <v>0</v>
      </c>
      <c r="K110" s="200" t="s">
        <v>119</v>
      </c>
      <c r="L110" s="39"/>
      <c r="M110" s="205" t="s">
        <v>1</v>
      </c>
      <c r="N110" s="206" t="s">
        <v>42</v>
      </c>
      <c r="O110" s="75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AR110" s="13" t="s">
        <v>120</v>
      </c>
      <c r="AT110" s="13" t="s">
        <v>115</v>
      </c>
      <c r="AU110" s="13" t="s">
        <v>80</v>
      </c>
      <c r="AY110" s="13" t="s">
        <v>112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3" t="s">
        <v>78</v>
      </c>
      <c r="BK110" s="209">
        <f>ROUND(I110*H110,2)</f>
        <v>0</v>
      </c>
      <c r="BL110" s="13" t="s">
        <v>120</v>
      </c>
      <c r="BM110" s="13" t="s">
        <v>182</v>
      </c>
    </row>
    <row r="111" s="10" customFormat="1" ht="22.8" customHeight="1">
      <c r="B111" s="182"/>
      <c r="C111" s="183"/>
      <c r="D111" s="184" t="s">
        <v>70</v>
      </c>
      <c r="E111" s="196" t="s">
        <v>183</v>
      </c>
      <c r="F111" s="196" t="s">
        <v>184</v>
      </c>
      <c r="G111" s="183"/>
      <c r="H111" s="183"/>
      <c r="I111" s="186"/>
      <c r="J111" s="197">
        <f>BK111</f>
        <v>0</v>
      </c>
      <c r="K111" s="183"/>
      <c r="L111" s="188"/>
      <c r="M111" s="189"/>
      <c r="N111" s="190"/>
      <c r="O111" s="190"/>
      <c r="P111" s="191">
        <f>SUM(P112:P113)</f>
        <v>0</v>
      </c>
      <c r="Q111" s="190"/>
      <c r="R111" s="191">
        <f>SUM(R112:R113)</f>
        <v>0</v>
      </c>
      <c r="S111" s="190"/>
      <c r="T111" s="192">
        <f>SUM(T112:T113)</f>
        <v>0</v>
      </c>
      <c r="AR111" s="193" t="s">
        <v>78</v>
      </c>
      <c r="AT111" s="194" t="s">
        <v>70</v>
      </c>
      <c r="AU111" s="194" t="s">
        <v>78</v>
      </c>
      <c r="AY111" s="193" t="s">
        <v>112</v>
      </c>
      <c r="BK111" s="195">
        <f>SUM(BK112:BK113)</f>
        <v>0</v>
      </c>
    </row>
    <row r="112" s="1" customFormat="1" ht="22.5" customHeight="1">
      <c r="B112" s="34"/>
      <c r="C112" s="198" t="s">
        <v>8</v>
      </c>
      <c r="D112" s="198" t="s">
        <v>115</v>
      </c>
      <c r="E112" s="199" t="s">
        <v>185</v>
      </c>
      <c r="F112" s="200" t="s">
        <v>186</v>
      </c>
      <c r="G112" s="201" t="s">
        <v>158</v>
      </c>
      <c r="H112" s="202">
        <v>5.7460000000000004</v>
      </c>
      <c r="I112" s="203"/>
      <c r="J112" s="204">
        <f>ROUND(I112*H112,2)</f>
        <v>0</v>
      </c>
      <c r="K112" s="200" t="s">
        <v>119</v>
      </c>
      <c r="L112" s="39"/>
      <c r="M112" s="205" t="s">
        <v>1</v>
      </c>
      <c r="N112" s="206" t="s">
        <v>42</v>
      </c>
      <c r="O112" s="7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AR112" s="13" t="s">
        <v>120</v>
      </c>
      <c r="AT112" s="13" t="s">
        <v>115</v>
      </c>
      <c r="AU112" s="13" t="s">
        <v>80</v>
      </c>
      <c r="AY112" s="13" t="s">
        <v>112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3" t="s">
        <v>78</v>
      </c>
      <c r="BK112" s="209">
        <f>ROUND(I112*H112,2)</f>
        <v>0</v>
      </c>
      <c r="BL112" s="13" t="s">
        <v>120</v>
      </c>
      <c r="BM112" s="13" t="s">
        <v>187</v>
      </c>
    </row>
    <row r="113" s="1" customFormat="1" ht="22.5" customHeight="1">
      <c r="B113" s="34"/>
      <c r="C113" s="198" t="s">
        <v>188</v>
      </c>
      <c r="D113" s="198" t="s">
        <v>115</v>
      </c>
      <c r="E113" s="199" t="s">
        <v>189</v>
      </c>
      <c r="F113" s="200" t="s">
        <v>190</v>
      </c>
      <c r="G113" s="201" t="s">
        <v>158</v>
      </c>
      <c r="H113" s="202">
        <v>5.7460000000000004</v>
      </c>
      <c r="I113" s="203"/>
      <c r="J113" s="204">
        <f>ROUND(I113*H113,2)</f>
        <v>0</v>
      </c>
      <c r="K113" s="200" t="s">
        <v>119</v>
      </c>
      <c r="L113" s="39"/>
      <c r="M113" s="205" t="s">
        <v>1</v>
      </c>
      <c r="N113" s="206" t="s">
        <v>42</v>
      </c>
      <c r="O113" s="75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AR113" s="13" t="s">
        <v>120</v>
      </c>
      <c r="AT113" s="13" t="s">
        <v>115</v>
      </c>
      <c r="AU113" s="13" t="s">
        <v>80</v>
      </c>
      <c r="AY113" s="13" t="s">
        <v>112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3" t="s">
        <v>78</v>
      </c>
      <c r="BK113" s="209">
        <f>ROUND(I113*H113,2)</f>
        <v>0</v>
      </c>
      <c r="BL113" s="13" t="s">
        <v>120</v>
      </c>
      <c r="BM113" s="13" t="s">
        <v>191</v>
      </c>
    </row>
    <row r="114" s="10" customFormat="1" ht="25.92" customHeight="1">
      <c r="B114" s="182"/>
      <c r="C114" s="183"/>
      <c r="D114" s="184" t="s">
        <v>70</v>
      </c>
      <c r="E114" s="185" t="s">
        <v>192</v>
      </c>
      <c r="F114" s="185" t="s">
        <v>193</v>
      </c>
      <c r="G114" s="183"/>
      <c r="H114" s="183"/>
      <c r="I114" s="186"/>
      <c r="J114" s="187">
        <f>BK114</f>
        <v>0</v>
      </c>
      <c r="K114" s="183"/>
      <c r="L114" s="188"/>
      <c r="M114" s="189"/>
      <c r="N114" s="190"/>
      <c r="O114" s="190"/>
      <c r="P114" s="191">
        <f>P115</f>
        <v>0</v>
      </c>
      <c r="Q114" s="190"/>
      <c r="R114" s="191">
        <f>R115</f>
        <v>0</v>
      </c>
      <c r="S114" s="190"/>
      <c r="T114" s="192">
        <f>T115</f>
        <v>53.326000000000008</v>
      </c>
      <c r="AR114" s="193" t="s">
        <v>80</v>
      </c>
      <c r="AT114" s="194" t="s">
        <v>70</v>
      </c>
      <c r="AU114" s="194" t="s">
        <v>71</v>
      </c>
      <c r="AY114" s="193" t="s">
        <v>112</v>
      </c>
      <c r="BK114" s="195">
        <f>BK115</f>
        <v>0</v>
      </c>
    </row>
    <row r="115" s="10" customFormat="1" ht="22.8" customHeight="1">
      <c r="B115" s="182"/>
      <c r="C115" s="183"/>
      <c r="D115" s="184" t="s">
        <v>70</v>
      </c>
      <c r="E115" s="196" t="s">
        <v>194</v>
      </c>
      <c r="F115" s="196" t="s">
        <v>195</v>
      </c>
      <c r="G115" s="183"/>
      <c r="H115" s="183"/>
      <c r="I115" s="186"/>
      <c r="J115" s="197">
        <f>BK115</f>
        <v>0</v>
      </c>
      <c r="K115" s="183"/>
      <c r="L115" s="188"/>
      <c r="M115" s="189"/>
      <c r="N115" s="190"/>
      <c r="O115" s="190"/>
      <c r="P115" s="191">
        <f>SUM(P116:P119)</f>
        <v>0</v>
      </c>
      <c r="Q115" s="190"/>
      <c r="R115" s="191">
        <f>SUM(R116:R119)</f>
        <v>0</v>
      </c>
      <c r="S115" s="190"/>
      <c r="T115" s="192">
        <f>SUM(T116:T119)</f>
        <v>53.326000000000008</v>
      </c>
      <c r="AR115" s="193" t="s">
        <v>80</v>
      </c>
      <c r="AT115" s="194" t="s">
        <v>70</v>
      </c>
      <c r="AU115" s="194" t="s">
        <v>78</v>
      </c>
      <c r="AY115" s="193" t="s">
        <v>112</v>
      </c>
      <c r="BK115" s="195">
        <f>SUM(BK116:BK119)</f>
        <v>0</v>
      </c>
    </row>
    <row r="116" s="1" customFormat="1" ht="16.5" customHeight="1">
      <c r="B116" s="34"/>
      <c r="C116" s="198" t="s">
        <v>196</v>
      </c>
      <c r="D116" s="198" t="s">
        <v>115</v>
      </c>
      <c r="E116" s="199" t="s">
        <v>197</v>
      </c>
      <c r="F116" s="200" t="s">
        <v>198</v>
      </c>
      <c r="G116" s="201" t="s">
        <v>199</v>
      </c>
      <c r="H116" s="202">
        <v>1770</v>
      </c>
      <c r="I116" s="203"/>
      <c r="J116" s="204">
        <f>ROUND(I116*H116,2)</f>
        <v>0</v>
      </c>
      <c r="K116" s="200" t="s">
        <v>119</v>
      </c>
      <c r="L116" s="39"/>
      <c r="M116" s="205" t="s">
        <v>1</v>
      </c>
      <c r="N116" s="206" t="s">
        <v>42</v>
      </c>
      <c r="O116" s="75"/>
      <c r="P116" s="207">
        <f>O116*H116</f>
        <v>0</v>
      </c>
      <c r="Q116" s="207">
        <v>0</v>
      </c>
      <c r="R116" s="207">
        <f>Q116*H116</f>
        <v>0</v>
      </c>
      <c r="S116" s="207">
        <v>0.0080000000000000002</v>
      </c>
      <c r="T116" s="208">
        <f>S116*H116</f>
        <v>14.16</v>
      </c>
      <c r="AR116" s="13" t="s">
        <v>188</v>
      </c>
      <c r="AT116" s="13" t="s">
        <v>115</v>
      </c>
      <c r="AU116" s="13" t="s">
        <v>80</v>
      </c>
      <c r="AY116" s="13" t="s">
        <v>112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3" t="s">
        <v>78</v>
      </c>
      <c r="BK116" s="209">
        <f>ROUND(I116*H116,2)</f>
        <v>0</v>
      </c>
      <c r="BL116" s="13" t="s">
        <v>188</v>
      </c>
      <c r="BM116" s="13" t="s">
        <v>200</v>
      </c>
    </row>
    <row r="117" s="1" customFormat="1" ht="16.5" customHeight="1">
      <c r="B117" s="34"/>
      <c r="C117" s="198" t="s">
        <v>201</v>
      </c>
      <c r="D117" s="198" t="s">
        <v>115</v>
      </c>
      <c r="E117" s="199" t="s">
        <v>202</v>
      </c>
      <c r="F117" s="200" t="s">
        <v>203</v>
      </c>
      <c r="G117" s="201" t="s">
        <v>199</v>
      </c>
      <c r="H117" s="202">
        <v>1924</v>
      </c>
      <c r="I117" s="203"/>
      <c r="J117" s="204">
        <f>ROUND(I117*H117,2)</f>
        <v>0</v>
      </c>
      <c r="K117" s="200" t="s">
        <v>119</v>
      </c>
      <c r="L117" s="39"/>
      <c r="M117" s="205" t="s">
        <v>1</v>
      </c>
      <c r="N117" s="206" t="s">
        <v>42</v>
      </c>
      <c r="O117" s="75"/>
      <c r="P117" s="207">
        <f>O117*H117</f>
        <v>0</v>
      </c>
      <c r="Q117" s="207">
        <v>0</v>
      </c>
      <c r="R117" s="207">
        <f>Q117*H117</f>
        <v>0</v>
      </c>
      <c r="S117" s="207">
        <v>0.014</v>
      </c>
      <c r="T117" s="208">
        <f>S117*H117</f>
        <v>26.936</v>
      </c>
      <c r="AR117" s="13" t="s">
        <v>188</v>
      </c>
      <c r="AT117" s="13" t="s">
        <v>115</v>
      </c>
      <c r="AU117" s="13" t="s">
        <v>80</v>
      </c>
      <c r="AY117" s="13" t="s">
        <v>112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3" t="s">
        <v>78</v>
      </c>
      <c r="BK117" s="209">
        <f>ROUND(I117*H117,2)</f>
        <v>0</v>
      </c>
      <c r="BL117" s="13" t="s">
        <v>188</v>
      </c>
      <c r="BM117" s="13" t="s">
        <v>204</v>
      </c>
    </row>
    <row r="118" s="1" customFormat="1" ht="16.5" customHeight="1">
      <c r="B118" s="34"/>
      <c r="C118" s="198" t="s">
        <v>205</v>
      </c>
      <c r="D118" s="198" t="s">
        <v>115</v>
      </c>
      <c r="E118" s="199" t="s">
        <v>206</v>
      </c>
      <c r="F118" s="200" t="s">
        <v>207</v>
      </c>
      <c r="G118" s="201" t="s">
        <v>199</v>
      </c>
      <c r="H118" s="202">
        <v>175</v>
      </c>
      <c r="I118" s="203"/>
      <c r="J118" s="204">
        <f>ROUND(I118*H118,2)</f>
        <v>0</v>
      </c>
      <c r="K118" s="200" t="s">
        <v>119</v>
      </c>
      <c r="L118" s="39"/>
      <c r="M118" s="205" t="s">
        <v>1</v>
      </c>
      <c r="N118" s="206" t="s">
        <v>42</v>
      </c>
      <c r="O118" s="75"/>
      <c r="P118" s="207">
        <f>O118*H118</f>
        <v>0</v>
      </c>
      <c r="Q118" s="207">
        <v>0</v>
      </c>
      <c r="R118" s="207">
        <f>Q118*H118</f>
        <v>0</v>
      </c>
      <c r="S118" s="207">
        <v>0.032000000000000001</v>
      </c>
      <c r="T118" s="208">
        <f>S118*H118</f>
        <v>5.6000000000000005</v>
      </c>
      <c r="AR118" s="13" t="s">
        <v>188</v>
      </c>
      <c r="AT118" s="13" t="s">
        <v>115</v>
      </c>
      <c r="AU118" s="13" t="s">
        <v>80</v>
      </c>
      <c r="AY118" s="13" t="s">
        <v>112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3" t="s">
        <v>78</v>
      </c>
      <c r="BK118" s="209">
        <f>ROUND(I118*H118,2)</f>
        <v>0</v>
      </c>
      <c r="BL118" s="13" t="s">
        <v>188</v>
      </c>
      <c r="BM118" s="13" t="s">
        <v>208</v>
      </c>
    </row>
    <row r="119" s="1" customFormat="1" ht="22.5" customHeight="1">
      <c r="B119" s="34"/>
      <c r="C119" s="198" t="s">
        <v>209</v>
      </c>
      <c r="D119" s="198" t="s">
        <v>115</v>
      </c>
      <c r="E119" s="199" t="s">
        <v>210</v>
      </c>
      <c r="F119" s="200" t="s">
        <v>211</v>
      </c>
      <c r="G119" s="201" t="s">
        <v>126</v>
      </c>
      <c r="H119" s="202">
        <v>442</v>
      </c>
      <c r="I119" s="203"/>
      <c r="J119" s="204">
        <f>ROUND(I119*H119,2)</f>
        <v>0</v>
      </c>
      <c r="K119" s="200" t="s">
        <v>119</v>
      </c>
      <c r="L119" s="39"/>
      <c r="M119" s="222" t="s">
        <v>1</v>
      </c>
      <c r="N119" s="223" t="s">
        <v>42</v>
      </c>
      <c r="O119" s="224"/>
      <c r="P119" s="225">
        <f>O119*H119</f>
        <v>0</v>
      </c>
      <c r="Q119" s="225">
        <v>0</v>
      </c>
      <c r="R119" s="225">
        <f>Q119*H119</f>
        <v>0</v>
      </c>
      <c r="S119" s="225">
        <v>0.014999999999999999</v>
      </c>
      <c r="T119" s="226">
        <f>S119*H119</f>
        <v>6.6299999999999999</v>
      </c>
      <c r="AR119" s="13" t="s">
        <v>188</v>
      </c>
      <c r="AT119" s="13" t="s">
        <v>115</v>
      </c>
      <c r="AU119" s="13" t="s">
        <v>80</v>
      </c>
      <c r="AY119" s="13" t="s">
        <v>112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3" t="s">
        <v>78</v>
      </c>
      <c r="BK119" s="209">
        <f>ROUND(I119*H119,2)</f>
        <v>0</v>
      </c>
      <c r="BL119" s="13" t="s">
        <v>188</v>
      </c>
      <c r="BM119" s="13" t="s">
        <v>212</v>
      </c>
    </row>
    <row r="120" s="1" customFormat="1" ht="6.96" customHeight="1">
      <c r="B120" s="53"/>
      <c r="C120" s="54"/>
      <c r="D120" s="54"/>
      <c r="E120" s="54"/>
      <c r="F120" s="54"/>
      <c r="G120" s="54"/>
      <c r="H120" s="54"/>
      <c r="I120" s="147"/>
      <c r="J120" s="54"/>
      <c r="K120" s="54"/>
      <c r="L120" s="39"/>
    </row>
  </sheetData>
  <sheetProtection sheet="1" autoFilter="0" formatColumns="0" formatRows="0" objects="1" scenarios="1" spinCount="100000" saltValue="BLG234KZ7H6NZ3zMZ+9LPBH8U0hzVOYzJLkNfee7P8LXqBQTtW9RTT/CsLhDuq347qLCLuxJqup9uowOYWEN0A==" hashValue="5gOB2sXsJOaFKIK6N02eWADwZXfyvEcdFg3PGsA4vb/nGfSpk4nYtRkxSnooIQDZV6bT5SuqS3WzFKxVV+NZ2g==" algorithmName="SHA-512" password="CC35"/>
  <autoFilter ref="C86:K11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HURYTA-PC\Horakova</dc:creator>
  <cp:lastModifiedBy>HURYTA-PC\Horakova</cp:lastModifiedBy>
  <dcterms:created xsi:type="dcterms:W3CDTF">2019-07-25T09:41:44Z</dcterms:created>
  <dcterms:modified xsi:type="dcterms:W3CDTF">2019-07-25T09:41:46Z</dcterms:modified>
</cp:coreProperties>
</file>